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Inputs" sheetId="2" state="visible" r:id="rId2"/>
    <sheet xmlns:r="http://schemas.openxmlformats.org/officeDocument/2006/relationships" name="ROI" sheetId="3" state="visible" r:id="rId3"/>
    <sheet xmlns:r="http://schemas.openxmlformats.org/officeDocument/2006/relationships" name="KPI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7">
    <numFmt numFmtId="164" formatCode="#,##0;(#,##0);&quot;-&quot;"/>
    <numFmt numFmtId="165" formatCode="0.0%;(0.0%);&quot;-&quot;"/>
    <numFmt numFmtId="166" formatCode="$#,##0;($#,##0);&quot;-&quot;"/>
    <numFmt numFmtId="167" formatCode="#,##0.0;(#,##0.0);&quot;-&quot;"/>
    <numFmt numFmtId="168" formatCode="$#,##0.00;($#,##0.00);&quot;-&quot;"/>
    <numFmt numFmtId="169" formatCode="#,##0.0 &quot;mo&quot;"/>
    <numFmt numFmtId="170" formatCode="0.000"/>
  </numFmts>
  <fonts count="8">
    <font>
      <name val="Calibri"/>
      <family val="2"/>
      <color theme="1"/>
      <sz val="11"/>
      <scheme val="minor"/>
    </font>
    <font>
      <name val="Arial"/>
      <b val="1"/>
      <color rgb="00000000"/>
      <sz val="14"/>
    </font>
    <font>
      <name val="Arial"/>
      <color rgb="00000000"/>
      <sz val="11"/>
    </font>
    <font>
      <name val="Arial"/>
      <b val="1"/>
      <color rgb="00000000"/>
      <sz val="11"/>
    </font>
    <font>
      <name val="Arial"/>
      <b val="1"/>
      <color rgb="00FFFFFF"/>
      <sz val="11"/>
    </font>
    <font>
      <name val="Arial"/>
      <color rgb="000000FF"/>
      <sz val="11"/>
    </font>
    <font>
      <name val="Arial"/>
      <color rgb="00008000"/>
      <sz val="11"/>
    </font>
    <font>
      <name val="Consolas"/>
      <sz val="10"/>
    </font>
  </fonts>
  <fills count="5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D9E1F2"/>
      </patternFill>
    </fill>
    <fill>
      <patternFill patternType="solid">
        <fgColor rgb="00FFFF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0" fontId="2" fillId="0" borderId="0" applyAlignment="1" pivotButton="0" quotePrefix="0" xfId="0">
      <alignment vertical="top" wrapText="1"/>
    </xf>
    <xf numFmtId="0" fontId="3" fillId="0" borderId="0" applyAlignment="1" pivotButton="0" quotePrefix="0" xfId="0">
      <alignment vertical="top" wrapText="1"/>
    </xf>
    <xf numFmtId="0" fontId="1" fillId="0" borderId="0" pivotButton="0" quotePrefix="0" xfId="0"/>
    <xf numFmtId="0" fontId="2" fillId="0" borderId="0" applyAlignment="1" pivotButton="0" quotePrefix="0" xfId="0">
      <alignment wrapText="1"/>
    </xf>
    <xf numFmtId="0" fontId="4" fillId="2" borderId="0" applyAlignment="1" pivotButton="0" quotePrefix="0" xfId="0">
      <alignment horizontal="left" vertical="center"/>
    </xf>
    <xf numFmtId="0" fontId="3" fillId="3" borderId="0" pivotButton="0" quotePrefix="0" xfId="0"/>
    <xf numFmtId="0" fontId="0" fillId="3" borderId="0" pivotButton="0" quotePrefix="0" xfId="0"/>
    <xf numFmtId="0" fontId="2" fillId="0" borderId="0" pivotButton="0" quotePrefix="0" xfId="0"/>
    <xf numFmtId="0" fontId="5" fillId="0" borderId="0" pivotButton="0" quotePrefix="0" xfId="0"/>
    <xf numFmtId="0" fontId="5" fillId="4" borderId="0" pivotButton="0" quotePrefix="0" xfId="0"/>
    <xf numFmtId="164" fontId="5" fillId="0" borderId="0" pivotButton="0" quotePrefix="0" xfId="0"/>
    <xf numFmtId="165" fontId="5" fillId="0" borderId="0" pivotButton="0" quotePrefix="0" xfId="0"/>
    <xf numFmtId="164" fontId="5" fillId="4" borderId="0" pivotButton="0" quotePrefix="0" xfId="0"/>
    <xf numFmtId="166" fontId="5" fillId="4" borderId="0" pivotButton="0" quotePrefix="0" xfId="0"/>
    <xf numFmtId="166" fontId="5" fillId="0" borderId="0" pivotButton="0" quotePrefix="0" xfId="0"/>
    <xf numFmtId="167" fontId="5" fillId="4" borderId="0" pivotButton="0" quotePrefix="0" xfId="0"/>
    <xf numFmtId="168" fontId="5" fillId="4" borderId="0" pivotButton="0" quotePrefix="0" xfId="0"/>
    <xf numFmtId="168" fontId="5" fillId="0" borderId="0" pivotButton="0" quotePrefix="0" xfId="0"/>
    <xf numFmtId="166" fontId="6" fillId="0" borderId="0" pivotButton="0" quotePrefix="0" xfId="0"/>
    <xf numFmtId="166" fontId="3" fillId="0" borderId="0" pivotButton="0" quotePrefix="0" xfId="0"/>
    <xf numFmtId="166" fontId="2" fillId="0" borderId="0" pivotButton="0" quotePrefix="0" xfId="0"/>
    <xf numFmtId="169" fontId="0" fillId="0" borderId="0" pivotButton="0" quotePrefix="0" xfId="0"/>
    <xf numFmtId="166" fontId="0" fillId="0" borderId="0" pivotButton="0" quotePrefix="0" xfId="0"/>
    <xf numFmtId="170" fontId="0" fillId="0" borderId="0" pivotButton="0" quotePrefix="0" xfId="0"/>
    <xf numFmtId="164" fontId="6" fillId="0" borderId="0" pivotButton="0" quotePrefix="0" xfId="0"/>
    <xf numFmtId="165" fontId="6" fillId="0" borderId="0" pivotButton="0" quotePrefix="0" xfId="0"/>
    <xf numFmtId="0" fontId="7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1" t="inlineStr">
        <is>
          <t>Discovery ROI calculator</t>
        </is>
      </c>
    </row>
    <row r="2">
      <c r="A2" s="2" t="inlineStr"/>
    </row>
    <row r="3">
      <c r="A3" s="2" t="inlineStr">
        <is>
          <t>Partner-editable workbook that turns discovery answers into a signed-off ROI hypothesis and a copy-guide for the kpis[] block in accelerator.yaml.</t>
        </is>
      </c>
    </row>
    <row r="4">
      <c r="A4" s="2" t="inlineStr"/>
    </row>
    <row r="5">
      <c r="A5" s="3" t="inlineStr">
        <is>
          <t>How to use:</t>
        </is>
      </c>
    </row>
    <row r="6">
      <c r="A6" s="2" t="inlineStr">
        <is>
          <t xml:space="preserve">  1. Open 'Inputs' and fill every BLUE cell. YELLOW-highlighted cells are must-fill.</t>
        </is>
      </c>
    </row>
    <row r="7">
      <c r="A7" s="2" t="inlineStr">
        <is>
          <t xml:space="preserve">  2. Read 'ROI' for annual savings, payback, and 3-year cumulative impact.</t>
        </is>
      </c>
    </row>
    <row r="8">
      <c r="A8" s="2" t="inlineStr">
        <is>
          <t xml:space="preserve">  3. Read 'KPIs' — rows 5-7 render baseline/target values; hand-copy them into</t>
        </is>
      </c>
    </row>
    <row r="9">
      <c r="A9" s="2" t="inlineStr">
        <is>
          <t xml:space="preserve">     accelerator.yaml:kpis[] using the template in row 14. (Not paste-ready —</t>
        </is>
      </c>
    </row>
    <row r="10">
      <c r="A10" s="2" t="inlineStr">
        <is>
          <t xml:space="preserve">     Excel does not expand cell addresses into text when you copy out of a cell.)</t>
        </is>
      </c>
    </row>
    <row r="11">
      <c r="A11" s="2" t="inlineStr">
        <is>
          <t xml:space="preserve">  4. Attach this file to docs/discovery/solution-brief.md §4 as the ROI hypothesis source.</t>
        </is>
      </c>
    </row>
    <row r="12">
      <c r="A12" s="2" t="inlineStr"/>
    </row>
    <row r="13">
      <c r="A13" s="3" t="inlineStr">
        <is>
          <t>Conventions (industry-standard financial-model colors):</t>
        </is>
      </c>
    </row>
    <row r="14">
      <c r="A14" s="2" t="inlineStr">
        <is>
          <t xml:space="preserve">  BLUE cells       = hardcoded inputs you edit per customer</t>
        </is>
      </c>
    </row>
    <row r="15">
      <c r="A15" s="2" t="inlineStr">
        <is>
          <t xml:space="preserve">  BLACK cells      = formulas (do not hand-edit)</t>
        </is>
      </c>
    </row>
    <row r="16">
      <c r="A16" s="2" t="inlineStr">
        <is>
          <t xml:space="preserve">  GREEN cells      = links from other sheets in this workbook</t>
        </is>
      </c>
    </row>
    <row r="17">
      <c r="A17" s="2" t="inlineStr">
        <is>
          <t xml:space="preserve">  YELLOW fill      = must-fill assumption; workbook returns 0 until filled</t>
        </is>
      </c>
    </row>
    <row r="18">
      <c r="A18" s="2" t="inlineStr"/>
    </row>
    <row r="19">
      <c r="A19" s="3" t="inlineStr">
        <is>
          <t>Honesty notes:</t>
        </is>
      </c>
    </row>
    <row r="20">
      <c r="A20" s="2" t="inlineStr">
        <is>
          <t xml:space="preserve">  * This is a first-pass ROI *hypothesis*, not a signed business case. Expect to</t>
        </is>
      </c>
    </row>
    <row r="21">
      <c r="A21" s="2" t="inlineStr">
        <is>
          <t xml:space="preserve">    update baseline/target numbers after pilot evals run against golden cases.</t>
        </is>
      </c>
    </row>
    <row r="22">
      <c r="A22" s="2" t="inlineStr">
        <is>
          <t xml:space="preserve">  * Cost-avoidance and throughput gains are modeled; revenue lift is modeled but</t>
        </is>
      </c>
    </row>
    <row r="23">
      <c r="A23" s="2" t="inlineStr">
        <is>
          <t xml:space="preserve">    typically needs customer attribution data the partner does not have at discovery.</t>
        </is>
      </c>
    </row>
    <row r="24">
      <c r="A24" s="2" t="inlineStr">
        <is>
          <t xml:space="preserve">  * Azure run-cost is a placeholder input on the 'Inputs' sheet. Partners refine it</t>
        </is>
      </c>
    </row>
    <row r="25">
      <c r="A25" s="2" t="inlineStr">
        <is>
          <t xml:space="preserve">    using the Azure pricing calculator once architecture is confirmed during scaffold.</t>
        </is>
      </c>
    </row>
    <row r="26">
      <c r="A26" s="2" t="inlineStr">
        <is>
          <t xml:space="preserve">  * The KPIs sheet renders rows that mirror the accelerator.yaml:kpis schema</t>
        </is>
      </c>
    </row>
    <row r="27">
      <c r="A27" s="2" t="inlineStr">
        <is>
          <t xml:space="preserve">    (name / type / baseline / target). The 'type' column accepts duration_ms or ratio</t>
        </is>
      </c>
    </row>
    <row r="28">
      <c r="A28" s="2" t="inlineStr">
        <is>
          <t xml:space="preserve">    today because those are the only types wired into src/accelerator_baseline/telemetry.py.</t>
        </is>
      </c>
    </row>
    <row r="29">
      <c r="A29" s="2" t="inlineStr"/>
    </row>
    <row r="30">
      <c r="A30" s="3" t="inlineStr">
        <is>
          <t>Related artifacts:</t>
        </is>
      </c>
    </row>
    <row r="31">
      <c r="A31" s="2" t="inlineStr">
        <is>
          <t xml:space="preserve">  * docs/discovery/use-case-canvas.md       — 1-page exec alignment, before workshop</t>
        </is>
      </c>
    </row>
    <row r="32">
      <c r="A32" s="2" t="inlineStr">
        <is>
          <t xml:space="preserve">  * docs/discovery/discovery-workbook.csv   — structured workshop capture</t>
        </is>
      </c>
    </row>
    <row r="33">
      <c r="A33" s="2" t="inlineStr">
        <is>
          <t xml:space="preserve">  * docs/discovery/solution-brief.md        — canonical output of /discover-scenario</t>
        </is>
      </c>
    </row>
    <row r="34">
      <c r="A34" s="2" t="inlineStr">
        <is>
          <t xml:space="preserve">  * docs/discovery/SOLUTION-BRIEF-GUIDE.md  — how to run the workshop</t>
        </is>
      </c>
    </row>
    <row r="35">
      <c r="A35" s="2" t="inlineStr">
        <is>
          <t xml:space="preserve">  * docs/discovery/how-to-use.md            — sequencing across all five artifacts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42" customWidth="1" min="1" max="1"/>
    <col width="20" customWidth="1" min="2" max="2"/>
    <col width="16" customWidth="1" min="3" max="3"/>
    <col width="60" customWidth="1" min="4" max="4"/>
  </cols>
  <sheetData>
    <row r="1">
      <c r="A1" s="4" t="inlineStr">
        <is>
          <t>Inputs</t>
        </is>
      </c>
    </row>
    <row r="2" ht="30" customHeight="1">
      <c r="A2" s="5" t="inlineStr">
        <is>
          <t>Edit BLUE cells. Units are noted per row. Cells with YELLOW fill are must-fill; leaving them blank leaves ROI at zero.</t>
        </is>
      </c>
    </row>
    <row r="4">
      <c r="A4" s="6" t="inlineStr">
        <is>
          <t>Input</t>
        </is>
      </c>
      <c r="B4" s="6" t="inlineStr">
        <is>
          <t>Value</t>
        </is>
      </c>
      <c r="C4" s="6" t="inlineStr">
        <is>
          <t>Unit</t>
        </is>
      </c>
      <c r="D4" s="6" t="inlineStr">
        <is>
          <t>Notes</t>
        </is>
      </c>
    </row>
    <row r="5">
      <c r="A5" s="7" t="inlineStr">
        <is>
          <t>1. Engagement framing</t>
        </is>
      </c>
      <c r="B5" s="8" t="n"/>
      <c r="C5" s="8" t="n"/>
      <c r="D5" s="8" t="n"/>
    </row>
    <row r="6">
      <c r="A6" s="9" t="inlineStr">
        <is>
          <t>Customer name</t>
        </is>
      </c>
      <c r="B6" s="10" t="inlineStr">
        <is>
          <t>&lt;Customer&gt;</t>
        </is>
      </c>
      <c r="C6" s="9" t="inlineStr">
        <is>
          <t>text</t>
        </is>
      </c>
      <c r="D6" s="2" t="inlineStr">
        <is>
          <t>Used on every sheet header. Partner fills during kickoff.</t>
        </is>
      </c>
    </row>
    <row r="7">
      <c r="A7" s="9" t="inlineStr">
        <is>
          <t>Engagement start date</t>
        </is>
      </c>
      <c r="B7" s="11" t="n"/>
      <c r="C7" s="9" t="inlineStr">
        <is>
          <t>date</t>
        </is>
      </c>
      <c r="D7" s="2" t="inlineStr">
        <is>
          <t>Anchor for 1Y / 3Y savings projections.</t>
        </is>
      </c>
    </row>
    <row r="8">
      <c r="A8" s="9" t="inlineStr">
        <is>
          <t>Analysis horizon</t>
        </is>
      </c>
      <c r="B8" s="12" t="n">
        <v>3</v>
      </c>
      <c r="C8" s="9" t="inlineStr">
        <is>
          <t>years</t>
        </is>
      </c>
      <c r="D8" s="2" t="inlineStr">
        <is>
          <t>Default 3 years; edit if customer's business case runs longer.</t>
        </is>
      </c>
    </row>
    <row r="9">
      <c r="A9" s="9" t="inlineStr">
        <is>
          <t>Discount rate (annual)</t>
        </is>
      </c>
      <c r="B9" s="13" t="n">
        <v>0.08</v>
      </c>
      <c r="C9" s="9" t="inlineStr">
        <is>
          <t>ratio</t>
        </is>
      </c>
      <c r="D9" s="2" t="inlineStr">
        <is>
          <t>WACC or partner-standard hurdle rate. 0.08 = 8%.</t>
        </is>
      </c>
    </row>
    <row r="10">
      <c r="A10" s="7" t="inlineStr">
        <is>
          <t>2. Manual status-quo cost</t>
        </is>
      </c>
      <c r="B10" s="8" t="n"/>
      <c r="C10" s="8" t="n"/>
      <c r="D10" s="8" t="n"/>
    </row>
    <row r="11">
      <c r="A11" s="9" t="inlineStr">
        <is>
          <t>FTEs doing this work today</t>
        </is>
      </c>
      <c r="B11" s="14" t="n"/>
      <c r="C11" s="9" t="inlineStr">
        <is>
          <t>count</t>
        </is>
      </c>
      <c r="D11" s="2" t="inlineStr">
        <is>
          <t>Integer count. Include only FTEs whose time the agent displaces.</t>
        </is>
      </c>
    </row>
    <row r="12">
      <c r="A12" s="9" t="inlineStr">
        <is>
          <t>Fully-loaded annual cost per FTE</t>
        </is>
      </c>
      <c r="B12" s="15" t="n"/>
      <c r="C12" s="9" t="inlineStr">
        <is>
          <t>$/yr</t>
        </is>
      </c>
      <c r="D12" s="2" t="inlineStr">
        <is>
          <t>Base + benefits + overhead. Use customer HR figure if shared; else market proxy.</t>
        </is>
      </c>
    </row>
    <row r="13">
      <c r="A13" s="9" t="inlineStr">
        <is>
          <t>% of FTE time spent on this process</t>
        </is>
      </c>
      <c r="B13" s="13" t="n">
        <v>0.5</v>
      </c>
      <c r="C13" s="9" t="inlineStr">
        <is>
          <t>ratio</t>
        </is>
      </c>
      <c r="D13" s="2" t="inlineStr">
        <is>
          <t>0.0 – 1.0. Default 0.5 = half of each person's time is on this process.</t>
        </is>
      </c>
    </row>
    <row r="14">
      <c r="A14" s="9" t="inlineStr">
        <is>
          <t>Transactions per year (if different denominator)</t>
        </is>
      </c>
      <c r="B14" s="12" t="n">
        <v>0</v>
      </c>
      <c r="C14" s="9" t="inlineStr">
        <is>
          <t>count</t>
        </is>
      </c>
      <c r="D14" s="2" t="inlineStr">
        <is>
          <t>Leave 0 if FTE-based. Only filled if cost model is $/transaction × volume.</t>
        </is>
      </c>
    </row>
    <row r="15">
      <c r="A15" s="9" t="inlineStr">
        <is>
          <t>Cost per transaction (manual, if using that model)</t>
        </is>
      </c>
      <c r="B15" s="16" t="n">
        <v>0</v>
      </c>
      <c r="C15" s="9" t="inlineStr">
        <is>
          <t>$/txn</t>
        </is>
      </c>
      <c r="D15" s="2" t="inlineStr">
        <is>
          <t>Leave 0 if FTE-based. Pairs with the row above.</t>
        </is>
      </c>
    </row>
    <row r="16">
      <c r="A16" s="7" t="inlineStr">
        <is>
          <t>3. Agent target performance</t>
        </is>
      </c>
      <c r="B16" s="8" t="n"/>
      <c r="C16" s="8" t="n"/>
      <c r="D16" s="8" t="n"/>
    </row>
    <row r="17">
      <c r="A17" s="9" t="inlineStr">
        <is>
          <t>Time per task today (manual)</t>
        </is>
      </c>
      <c r="B17" s="17" t="n"/>
      <c r="C17" s="9" t="inlineStr">
        <is>
          <t>minutes</t>
        </is>
      </c>
      <c r="D17" s="2" t="inlineStr">
        <is>
          <t>Median, not best case. Feeds briefing_production_time KPI.</t>
        </is>
      </c>
    </row>
    <row r="18">
      <c r="A18" s="9" t="inlineStr">
        <is>
          <t>Time per task with agent (target)</t>
        </is>
      </c>
      <c r="B18" s="17" t="n"/>
      <c r="C18" s="9" t="inlineStr">
        <is>
          <t>minutes</t>
        </is>
      </c>
      <c r="D18" s="2" t="inlineStr">
        <is>
          <t>Target after GA. Must be achievable under acceptance.p95_latency_ms.</t>
        </is>
      </c>
    </row>
    <row r="19">
      <c r="A19" s="9" t="inlineStr">
        <is>
          <t>Target % of cases agent handles end-to-end</t>
        </is>
      </c>
      <c r="B19" s="13" t="n">
        <v>0.8</v>
      </c>
      <c r="C19" s="9" t="inlineStr">
        <is>
          <t>ratio</t>
        </is>
      </c>
      <c r="D19" s="2" t="inlineStr">
        <is>
          <t>The rest stay human or route through HITL. 0.0 – 1.0.</t>
        </is>
      </c>
    </row>
    <row r="20">
      <c r="A20" s="9" t="inlineStr">
        <is>
          <t>HITL approval rate (target)</t>
        </is>
      </c>
      <c r="B20" s="13" t="n">
        <v>0.9</v>
      </c>
      <c r="C20" s="9" t="inlineStr">
        <is>
          <t>ratio</t>
        </is>
      </c>
      <c r="D20" s="2" t="inlineStr">
        <is>
          <t>Fraction of agent drafts expected to ship as-is after review. Mirrors accelerator.yaml:kpis.hitl_approval_rate.</t>
        </is>
      </c>
    </row>
    <row r="21">
      <c r="A21" s="7" t="inlineStr">
        <is>
          <t>4. Azure + agent run cost</t>
        </is>
      </c>
      <c r="B21" s="8" t="n"/>
      <c r="C21" s="8" t="n"/>
      <c r="D21" s="8" t="n"/>
    </row>
    <row r="22">
      <c r="A22" s="9" t="inlineStr">
        <is>
          <t>Estimated Azure run cost (monthly)</t>
        </is>
      </c>
      <c r="B22" s="18" t="n"/>
      <c r="C22" s="9" t="inlineStr">
        <is>
          <t>$/mo</t>
        </is>
      </c>
      <c r="D22" s="2" t="inlineStr">
        <is>
          <t>Placeholder. Refine using Azure pricing calculator after /configure-landing-zone.</t>
        </is>
      </c>
    </row>
    <row r="23">
      <c r="A23" s="9" t="inlineStr">
        <is>
          <t>Cost per agent call (target)</t>
        </is>
      </c>
      <c r="B23" s="19" t="n">
        <v>0.4</v>
      </c>
      <c r="C23" s="9" t="inlineStr">
        <is>
          <t>$/call</t>
        </is>
      </c>
      <c r="D23" s="2" t="inlineStr">
        <is>
          <t>Must be ≤ accelerator.yaml:acceptance.cost_per_call_usd. Default matches shipped 0.40.</t>
        </is>
      </c>
    </row>
    <row r="24">
      <c r="A24" s="9" t="inlineStr">
        <is>
          <t>Monthly agent call volume</t>
        </is>
      </c>
      <c r="B24" s="14" t="n"/>
      <c r="C24" s="9" t="inlineStr">
        <is>
          <t>calls/mo</t>
        </is>
      </c>
      <c r="D24" s="2" t="inlineStr">
        <is>
          <t>Expected steady-state call volume post-GA. Drives run-cost sanity check.</t>
        </is>
      </c>
    </row>
    <row r="25">
      <c r="A25" s="7" t="inlineStr">
        <is>
          <t>5. Optional revenue lift</t>
        </is>
      </c>
      <c r="B25" s="8" t="n"/>
      <c r="C25" s="8" t="n"/>
      <c r="D25" s="8" t="n"/>
    </row>
    <row r="26">
      <c r="A26" s="9" t="inlineStr">
        <is>
          <t>Target revenue lift (annual, if attributable)</t>
        </is>
      </c>
      <c r="B26" s="16" t="n">
        <v>0</v>
      </c>
      <c r="C26" s="9" t="inlineStr">
        <is>
          <t>$/yr</t>
        </is>
      </c>
      <c r="D26" s="2" t="inlineStr">
        <is>
          <t>Often unknown at discovery. Leave 0 unless customer has attribution data.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3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8" customWidth="1" min="3" max="3"/>
    <col width="18" customWidth="1" min="4" max="4"/>
    <col width="18" customWidth="1" min="5" max="5"/>
    <col width="48" customWidth="1" min="6" max="6"/>
  </cols>
  <sheetData>
    <row r="1">
      <c r="A1" s="4" t="inlineStr">
        <is>
          <t>ROI model</t>
        </is>
      </c>
    </row>
    <row r="2">
      <c r="A2" s="9" t="inlineStr">
        <is>
          <t>Formulas reference "Inputs" (GREEN = cross-sheet link). Revisit after pilot to reconcile against measured performance.</t>
        </is>
      </c>
    </row>
    <row r="4">
      <c r="A4" s="7" t="inlineStr">
        <is>
          <t>A. Manual status-quo annual cost</t>
        </is>
      </c>
    </row>
    <row r="5">
      <c r="A5" t="inlineStr">
        <is>
          <t>FTE-based component</t>
        </is>
      </c>
      <c r="B5" s="20">
        <f>Inputs!$B$11*Inputs!$B$12*Inputs!$B$13</f>
        <v/>
      </c>
    </row>
    <row r="6">
      <c r="A6" t="inlineStr">
        <is>
          <t>Transaction-based component</t>
        </is>
      </c>
      <c r="B6" s="20">
        <f>Inputs!$B$14*Inputs!$B$15</f>
        <v/>
      </c>
    </row>
    <row r="7">
      <c r="A7" t="inlineStr">
        <is>
          <t>Total manual cost (annual)</t>
        </is>
      </c>
      <c r="B7" s="21">
        <f>B5+B6</f>
        <v/>
      </c>
    </row>
    <row r="9">
      <c r="A9" s="7" t="inlineStr">
        <is>
          <t>B. Agent annual run cost</t>
        </is>
      </c>
    </row>
    <row r="10">
      <c r="A10" t="inlineStr">
        <is>
          <t>Annual Azure run cost (infra)</t>
        </is>
      </c>
      <c r="B10" s="20">
        <f>Inputs!$B$22*12</f>
        <v/>
      </c>
    </row>
    <row r="11">
      <c r="A11" t="inlineStr">
        <is>
          <t>Annual agent call cost (LLM + tool)</t>
        </is>
      </c>
      <c r="B11" s="20">
        <f>Inputs!$B$24*12*Inputs!$B$23</f>
        <v/>
      </c>
    </row>
    <row r="12">
      <c r="A12" t="inlineStr">
        <is>
          <t>Total agent run cost (annual)</t>
        </is>
      </c>
      <c r="B12" s="21">
        <f>B10+B11</f>
        <v/>
      </c>
    </row>
    <row r="14">
      <c r="A14" s="7" t="inlineStr">
        <is>
          <t>C. Annual impact</t>
        </is>
      </c>
    </row>
    <row r="15">
      <c r="A15" t="inlineStr">
        <is>
          <t>Labor savings (coverage × manual cost)</t>
        </is>
      </c>
      <c r="B15" s="22">
        <f>Inputs!$B$19*B7</f>
        <v/>
      </c>
    </row>
    <row r="16">
      <c r="A16" t="inlineStr">
        <is>
          <t>Revenue lift (input)</t>
        </is>
      </c>
      <c r="B16" s="22">
        <f>Inputs!$B$26</f>
        <v/>
      </c>
    </row>
    <row r="17">
      <c r="A17" t="inlineStr">
        <is>
          <t>Gross annual benefit</t>
        </is>
      </c>
      <c r="B17" s="22">
        <f>B15+B16</f>
        <v/>
      </c>
    </row>
    <row r="18">
      <c r="A18" t="inlineStr">
        <is>
          <t>Less: agent run cost</t>
        </is>
      </c>
      <c r="B18" s="22">
        <f>-B12</f>
        <v/>
      </c>
    </row>
    <row r="19">
      <c r="A19" t="inlineStr">
        <is>
          <t>Net annual impact</t>
        </is>
      </c>
      <c r="B19" s="21">
        <f>B17+B18</f>
        <v/>
      </c>
    </row>
    <row r="21">
      <c r="A21" s="7" t="inlineStr">
        <is>
          <t>D. Payback &amp; NPV</t>
        </is>
      </c>
    </row>
    <row r="22">
      <c r="A22" t="inlineStr">
        <is>
          <t>One-time implementation cost (optional)</t>
        </is>
      </c>
      <c r="B22" s="16" t="n">
        <v>0</v>
      </c>
      <c r="C22" s="9" t="inlineStr">
        <is>
          <t>edit if partner has a fixed-fee component</t>
        </is>
      </c>
    </row>
    <row r="23">
      <c r="A23" t="inlineStr">
        <is>
          <t>Simple payback (months)</t>
        </is>
      </c>
      <c r="B23" s="23">
        <f>IFERROR(IF(ISBLANK(B19),"fill inputs",IF(B19=0,"fill inputs",IF(B19&lt;0,"no payback at current inputs",B22/B19*12))),"fill inputs")</f>
        <v/>
      </c>
      <c r="C23" s="9" t="inlineStr">
        <is>
          <t>Shows 'no payback at current inputs' if annual impact is negative.</t>
        </is>
      </c>
    </row>
    <row r="24">
      <c r="A24" t="inlineStr">
        <is>
          <t>3-year cumulative net impact</t>
        </is>
      </c>
      <c r="B24" s="21">
        <f>B19*MIN(Inputs!$B$8,3)-B22</f>
        <v/>
      </c>
    </row>
    <row r="25">
      <c r="A25" t="inlineStr">
        <is>
          <t>NPV over horizon</t>
        </is>
      </c>
      <c r="B25" s="24">
        <f>IFERROR(B19*((1-(1+Inputs!$B$9)^-Inputs!$B$8)/Inputs!$B$9)-B22,"fill inputs")</f>
        <v/>
      </c>
    </row>
    <row r="27">
      <c r="A27" s="7" t="inlineStr">
        <is>
          <t>E. Yearly cashflow schedule (up to 5 years)</t>
        </is>
      </c>
    </row>
    <row r="28">
      <c r="A28" s="6" t="inlineStr">
        <is>
          <t>Year</t>
        </is>
      </c>
      <c r="B28" s="6" t="inlineStr">
        <is>
          <t>Net impact</t>
        </is>
      </c>
      <c r="C28" s="6" t="inlineStr">
        <is>
          <t>Discount factor</t>
        </is>
      </c>
      <c r="D28" s="6" t="inlineStr">
        <is>
          <t>PV of year</t>
        </is>
      </c>
      <c r="E28" s="6" t="inlineStr">
        <is>
          <t>Cumulative PV</t>
        </is>
      </c>
    </row>
    <row r="29">
      <c r="A29" s="9" t="inlineStr">
        <is>
          <t>Year 1</t>
        </is>
      </c>
      <c r="B29" s="24">
        <f>IF(Inputs!$B$8&gt;=1,B19,0)</f>
        <v/>
      </c>
      <c r="C29" s="25">
        <f>IF(Inputs!$B$8&gt;=1,1/(1+Inputs!$B$9)^1,0)</f>
        <v/>
      </c>
      <c r="D29" s="24">
        <f>B29*C29</f>
        <v/>
      </c>
      <c r="E29" s="24">
        <f>D29-B22</f>
        <v/>
      </c>
    </row>
    <row r="30">
      <c r="A30" s="9" t="inlineStr">
        <is>
          <t>Year 2</t>
        </is>
      </c>
      <c r="B30" s="24">
        <f>IF(Inputs!$B$8&gt;=2,B19,0)</f>
        <v/>
      </c>
      <c r="C30" s="25">
        <f>IF(Inputs!$B$8&gt;=2,1/(1+Inputs!$B$9)^2,0)</f>
        <v/>
      </c>
      <c r="D30" s="24">
        <f>B30*C30</f>
        <v/>
      </c>
      <c r="E30" s="24">
        <f>E29+D30</f>
        <v/>
      </c>
    </row>
    <row r="31">
      <c r="A31" s="9" t="inlineStr">
        <is>
          <t>Year 3</t>
        </is>
      </c>
      <c r="B31" s="24">
        <f>IF(Inputs!$B$8&gt;=3,B19,0)</f>
        <v/>
      </c>
      <c r="C31" s="25">
        <f>IF(Inputs!$B$8&gt;=3,1/(1+Inputs!$B$9)^3,0)</f>
        <v/>
      </c>
      <c r="D31" s="24">
        <f>B31*C31</f>
        <v/>
      </c>
      <c r="E31" s="24">
        <f>E30+D31</f>
        <v/>
      </c>
    </row>
    <row r="32">
      <c r="A32" s="9" t="inlineStr">
        <is>
          <t>Year 4</t>
        </is>
      </c>
      <c r="B32" s="24">
        <f>IF(Inputs!$B$8&gt;=4,B19,0)</f>
        <v/>
      </c>
      <c r="C32" s="25">
        <f>IF(Inputs!$B$8&gt;=4,1/(1+Inputs!$B$9)^4,0)</f>
        <v/>
      </c>
      <c r="D32" s="24">
        <f>B32*C32</f>
        <v/>
      </c>
      <c r="E32" s="24">
        <f>E31+D32</f>
        <v/>
      </c>
    </row>
    <row r="33">
      <c r="A33" s="9" t="inlineStr">
        <is>
          <t>Year 5</t>
        </is>
      </c>
      <c r="B33" s="24">
        <f>IF(Inputs!$B$8&gt;=5,B19,0)</f>
        <v/>
      </c>
      <c r="C33" s="25">
        <f>IF(Inputs!$B$8&gt;=5,1/(1+Inputs!$B$9)^5,0)</f>
        <v/>
      </c>
      <c r="D33" s="24">
        <f>B33*C33</f>
        <v/>
      </c>
      <c r="E33" s="24">
        <f>E32+D33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4"/>
  <sheetViews>
    <sheetView workbookViewId="0">
      <selection activeCell="A1" sqref="A1"/>
    </sheetView>
  </sheetViews>
  <sheetFormatPr baseColWidth="8" defaultRowHeight="15"/>
  <cols>
    <col width="38" customWidth="1" min="1" max="1"/>
    <col width="18" customWidth="1" min="2" max="2"/>
    <col width="18" customWidth="1" min="3" max="3"/>
    <col width="18" customWidth="1" min="4" max="4"/>
    <col width="48" customWidth="1" min="5" max="5"/>
  </cols>
  <sheetData>
    <row r="1">
      <c r="A1" s="4" t="inlineStr">
        <is>
          <t>KPI copy-guide — hand-copy values from rows 5-7 into accelerator.yaml:kpis</t>
        </is>
      </c>
    </row>
    <row r="2" ht="30" customHeight="1">
      <c r="A2" s="5" t="inlineStr">
        <is>
          <t>Mirrors the kpis[] schema: {name, type, baseline, target}. Only duration_ms and ratio are wired into src/accelerator_baseline/telemetry.py today; other types require partner code.</t>
        </is>
      </c>
    </row>
    <row r="4">
      <c r="A4" s="6" t="inlineStr">
        <is>
          <t>KPI event name</t>
        </is>
      </c>
      <c r="B4" s="6" t="inlineStr">
        <is>
          <t>type</t>
        </is>
      </c>
      <c r="C4" s="6" t="inlineStr">
        <is>
          <t>baseline</t>
        </is>
      </c>
      <c r="D4" s="6" t="inlineStr">
        <is>
          <t>target</t>
        </is>
      </c>
      <c r="E4" s="6" t="inlineStr">
        <is>
          <t>Notes</t>
        </is>
      </c>
    </row>
    <row r="5">
      <c r="A5" s="9" t="inlineStr">
        <is>
          <t>briefing_production_time</t>
        </is>
      </c>
      <c r="B5" s="9" t="inlineStr">
        <is>
          <t>duration_ms</t>
        </is>
      </c>
      <c r="C5" s="26">
        <f>Inputs!$B$17*60*1000</f>
        <v/>
      </c>
      <c r="D5" s="26">
        <f>Inputs!$B$18*60*1000</f>
        <v/>
      </c>
      <c r="E5" s="2" t="inlineStr">
        <is>
          <t>Time from request.received to response.returned. Sourced from Inputs §3.</t>
        </is>
      </c>
    </row>
    <row r="6">
      <c r="A6" s="9" t="inlineStr">
        <is>
          <t>hitl_approval_rate</t>
        </is>
      </c>
      <c r="B6" s="9" t="inlineStr">
        <is>
          <t>ratio</t>
        </is>
      </c>
      <c r="C6" s="13" t="n">
        <v>1</v>
      </c>
      <c r="D6" s="27">
        <f>Inputs!$B$20</f>
        <v/>
      </c>
      <c r="E6" s="2" t="inlineStr">
        <is>
          <t>Fraction of drafts approved as-is. Baseline is 1.0 (fully manual).</t>
        </is>
      </c>
    </row>
    <row r="7">
      <c r="A7" s="9" t="inlineStr">
        <is>
          <t>coverage_rate</t>
        </is>
      </c>
      <c r="B7" s="9" t="inlineStr">
        <is>
          <t>ratio</t>
        </is>
      </c>
      <c r="C7" s="13" t="n">
        <v>0</v>
      </c>
      <c r="D7" s="27">
        <f>Inputs!$B$19</f>
        <v/>
      </c>
      <c r="E7" s="2" t="inlineStr">
        <is>
          <t>Fraction of volume agent handles end-to-end. Remainder routes to HITL or human.</t>
        </is>
      </c>
    </row>
    <row r="11">
      <c r="A11" s="7" t="inlineStr">
        <is>
          <t>Copy guide — hand-copy the numeric values from rows 5-7 above</t>
        </is>
      </c>
    </row>
    <row r="12" ht="45" customHeight="1">
      <c r="A12" s="2" t="inlineStr">
        <is>
          <t>After you fill Inputs, each row above renders a baseline and target value. Hand-copy those numbers into accelerator.yaml:kpis using the template below. This is NOT a paste-ready block — Excel does not expand cell addresses into values when you copy text out of a cell.</t>
        </is>
      </c>
    </row>
    <row r="14" ht="260" customHeight="1">
      <c r="A14" s="28" t="inlineStr">
        <is>
          <t xml:space="preserve">kpis:
  - name: briefing_production_time
    type: duration_ms
    baseline: &lt;copy C5 as integer ms&gt;
    target:   &lt;copy D5 as integer ms&gt;
  - name: hitl_approval_rate
    type: ratio
    baseline: 1.0
    target:   &lt;copy D6 as decimal, e.g. 0.8&gt;
  - name: coverage_rate
    type: ratio
    baseline: 0.0
    target:   &lt;copy D7 as decimal, e.g. 0.7&gt;
# cost_per_call_usd belongs in accelerator.yaml:acceptance, not kpis[].
# acceptance.cost_per_call_usd: &lt;copy Inputs!B23 as decimal&gt;
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2026-04-24T01:33:05Z</dcterms:created>
  <dcterms:modified xmlns:dcterms="http://purl.org/dc/terms/" xmlns:xsi="http://www.w3.org/2001/XMLSchema-instance" xsi:type="dcterms:W3CDTF">2026-04-24T01:33:05Z</dcterms:modified>
</cp:coreProperties>
</file>